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mgrubisic\Downloads\"/>
    </mc:Choice>
  </mc:AlternateContent>
  <xr:revisionPtr revIDLastSave="0" documentId="13_ncr:1_{0901F162-0526-4D30-9C72-682729E802CA}" xr6:coauthVersionLast="47" xr6:coauthVersionMax="47" xr10:uidLastSave="{00000000-0000-0000-0000-000000000000}"/>
  <bookViews>
    <workbookView xWindow="38280" yWindow="-120" windowWidth="29040" windowHeight="15720" xr2:uid="{E5A7B25C-6FB6-47FD-B769-8C474F64773D}"/>
  </bookViews>
  <sheets>
    <sheet name="3CroCEE_Bodovanje" sheetId="3" r:id="rId1"/>
    <sheet name="Kriteriji_Bodovi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3" l="1" a="1"/>
  <c r="O2" i="3" s="1"/>
  <c r="N3" i="3" a="1"/>
  <c r="N3" i="3"/>
  <c r="O3" i="3" a="1"/>
  <c r="O3" i="3" s="1"/>
  <c r="L5" i="3" a="1"/>
  <c r="L5" i="3"/>
  <c r="M5" i="3" a="1"/>
  <c r="M5" i="3" s="1"/>
  <c r="N5" i="3" a="1"/>
  <c r="N5" i="3" s="1"/>
  <c r="O5" i="3" a="1"/>
  <c r="O5" i="3" s="1"/>
  <c r="O6" i="3" a="1"/>
  <c r="O6" i="3" s="1"/>
  <c r="L7" i="3" a="1"/>
  <c r="L7" i="3"/>
  <c r="M7" i="3" a="1"/>
  <c r="M7" i="3"/>
  <c r="N7" i="3" a="1"/>
  <c r="N7" i="3"/>
  <c r="O7" i="3" a="1"/>
  <c r="O7" i="3" s="1"/>
  <c r="L8" i="3" a="1"/>
  <c r="L8" i="3" s="1"/>
  <c r="M8" i="3" a="1"/>
  <c r="M8" i="3" s="1"/>
  <c r="N8" i="3" a="1"/>
  <c r="N8" i="3" s="1"/>
  <c r="O8" i="3" a="1"/>
  <c r="O8" i="3" s="1"/>
  <c r="M9" i="3" a="1"/>
  <c r="M9" i="3" s="1"/>
  <c r="N9" i="3" a="1"/>
  <c r="N9" i="3" s="1"/>
  <c r="O9" i="3" a="1"/>
  <c r="O9" i="3" s="1"/>
  <c r="L11" i="3" a="1"/>
  <c r="L11" i="3" s="1"/>
  <c r="M11" i="3" a="1"/>
  <c r="M11" i="3" s="1"/>
  <c r="N11" i="3" a="1"/>
  <c r="N11" i="3"/>
  <c r="O11" i="3" a="1"/>
  <c r="O11" i="3" s="1"/>
  <c r="O12" i="3" a="1"/>
  <c r="O12" i="3" s="1"/>
  <c r="M13" i="3" a="1"/>
  <c r="M13" i="3" s="1"/>
  <c r="N13" i="3" a="1"/>
  <c r="N13" i="3"/>
  <c r="O13" i="3" a="1"/>
  <c r="O13" i="3" s="1"/>
  <c r="K8" i="3" a="1"/>
  <c r="K8" i="3" s="1"/>
  <c r="K7" i="3" a="1"/>
  <c r="K7" i="3" s="1"/>
  <c r="E2" i="3"/>
  <c r="K2" i="3" s="1" a="1"/>
  <c r="K2" i="3" s="1"/>
  <c r="C12" i="3"/>
  <c r="C11" i="3"/>
  <c r="C10" i="3"/>
  <c r="C9" i="3"/>
  <c r="C8" i="3"/>
  <c r="C7" i="3"/>
  <c r="C15" i="2"/>
  <c r="D15" i="2"/>
  <c r="C2" i="3"/>
  <c r="F2" i="3"/>
  <c r="L2" i="3" s="1" a="1"/>
  <c r="L2" i="3" s="1"/>
  <c r="G2" i="3"/>
  <c r="M2" i="3" s="1" a="1"/>
  <c r="M2" i="3" s="1"/>
  <c r="H2" i="3"/>
  <c r="N2" i="3" s="1" a="1"/>
  <c r="N2" i="3" s="1"/>
  <c r="I2" i="3"/>
  <c r="F3" i="3"/>
  <c r="L3" i="3" s="1" a="1"/>
  <c r="L3" i="3" s="1"/>
  <c r="G3" i="3"/>
  <c r="M3" i="3" s="1" a="1"/>
  <c r="M3" i="3" s="1"/>
  <c r="H3" i="3"/>
  <c r="I3" i="3"/>
  <c r="F4" i="3"/>
  <c r="L4" i="3" s="1" a="1"/>
  <c r="L4" i="3" s="1"/>
  <c r="G4" i="3"/>
  <c r="M4" i="3" s="1" a="1"/>
  <c r="M4" i="3" s="1"/>
  <c r="H4" i="3"/>
  <c r="N4" i="3" s="1" a="1"/>
  <c r="N4" i="3" s="1"/>
  <c r="I4" i="3"/>
  <c r="O4" i="3" s="1" a="1"/>
  <c r="O4" i="3" s="1"/>
  <c r="F5" i="3"/>
  <c r="G5" i="3"/>
  <c r="H5" i="3"/>
  <c r="I5" i="3"/>
  <c r="F6" i="3"/>
  <c r="L6" i="3" s="1" a="1"/>
  <c r="L6" i="3" s="1"/>
  <c r="G6" i="3"/>
  <c r="M6" i="3" s="1" a="1"/>
  <c r="M6" i="3" s="1"/>
  <c r="H6" i="3"/>
  <c r="N6" i="3" s="1" a="1"/>
  <c r="N6" i="3" s="1"/>
  <c r="I6" i="3"/>
  <c r="F9" i="3"/>
  <c r="L9" i="3" s="1" a="1"/>
  <c r="L9" i="3" s="1"/>
  <c r="G9" i="3"/>
  <c r="H9" i="3"/>
  <c r="I9" i="3"/>
  <c r="F10" i="3"/>
  <c r="L10" i="3" s="1" a="1"/>
  <c r="L10" i="3" s="1"/>
  <c r="G10" i="3"/>
  <c r="M10" i="3" s="1" a="1"/>
  <c r="M10" i="3" s="1"/>
  <c r="H10" i="3"/>
  <c r="N10" i="3" s="1" a="1"/>
  <c r="N10" i="3" s="1"/>
  <c r="I10" i="3"/>
  <c r="O10" i="3" s="1" a="1"/>
  <c r="O10" i="3" s="1"/>
  <c r="F11" i="3"/>
  <c r="G11" i="3"/>
  <c r="H11" i="3"/>
  <c r="I11" i="3"/>
  <c r="F12" i="3"/>
  <c r="L12" i="3" s="1" a="1"/>
  <c r="L12" i="3" s="1"/>
  <c r="G12" i="3"/>
  <c r="M12" i="3" s="1" a="1"/>
  <c r="M12" i="3" s="1"/>
  <c r="H12" i="3"/>
  <c r="N12" i="3" s="1" a="1"/>
  <c r="N12" i="3" s="1"/>
  <c r="I12" i="3"/>
  <c r="F13" i="3"/>
  <c r="L13" i="3" s="1" a="1"/>
  <c r="L13" i="3" s="1"/>
  <c r="G13" i="3"/>
  <c r="H13" i="3"/>
  <c r="I13" i="3"/>
  <c r="F14" i="3"/>
  <c r="L14" i="3" s="1" a="1"/>
  <c r="L14" i="3" s="1"/>
  <c r="G14" i="3"/>
  <c r="M14" i="3" s="1" a="1"/>
  <c r="M14" i="3" s="1"/>
  <c r="H14" i="3"/>
  <c r="N14" i="3" s="1" a="1"/>
  <c r="N14" i="3" s="1"/>
  <c r="I14" i="3"/>
  <c r="O14" i="3" s="1" a="1"/>
  <c r="O14" i="3" s="1"/>
  <c r="E3" i="3"/>
  <c r="K3" i="3" s="1" a="1"/>
  <c r="K3" i="3" s="1"/>
  <c r="E4" i="3"/>
  <c r="K4" i="3" s="1" a="1"/>
  <c r="K4" i="3" s="1"/>
  <c r="E5" i="3"/>
  <c r="K5" i="3" s="1" a="1"/>
  <c r="K5" i="3" s="1"/>
  <c r="E6" i="3"/>
  <c r="K6" i="3" s="1" a="1"/>
  <c r="K6" i="3" s="1"/>
  <c r="E9" i="3"/>
  <c r="K9" i="3" s="1" a="1"/>
  <c r="K9" i="3" s="1"/>
  <c r="E10" i="3"/>
  <c r="K10" i="3" s="1" a="1"/>
  <c r="K10" i="3" s="1"/>
  <c r="E11" i="3"/>
  <c r="K11" i="3" s="1" a="1"/>
  <c r="K11" i="3" s="1"/>
  <c r="E12" i="3"/>
  <c r="K12" i="3" s="1" a="1"/>
  <c r="K12" i="3" s="1"/>
  <c r="E13" i="3"/>
  <c r="K13" i="3" s="1" a="1"/>
  <c r="K13" i="3" s="1"/>
  <c r="E14" i="3"/>
  <c r="K14" i="3" s="1" a="1"/>
  <c r="K14" i="3" s="1"/>
  <c r="C14" i="3"/>
  <c r="C13" i="3"/>
  <c r="C6" i="3"/>
  <c r="C5" i="3"/>
  <c r="C4" i="3"/>
  <c r="C3" i="3"/>
  <c r="C17" i="3" l="1"/>
  <c r="K17" i="3" l="1"/>
  <c r="O17" i="3"/>
  <c r="N17" i="3"/>
  <c r="M17" i="3"/>
  <c r="L17" i="3"/>
  <c r="O18" i="3" l="1"/>
  <c r="N18" i="3"/>
  <c r="M18" i="3"/>
  <c r="L18" i="3"/>
  <c r="K18" i="3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<sst xmlns="http://schemas.openxmlformats.org/spreadsheetml/2006/main" count="87" uniqueCount="43">
  <si>
    <t>Kriteriji i maksimalni bodovi</t>
  </si>
  <si>
    <t>Tim 1</t>
  </si>
  <si>
    <t>Tim 2</t>
  </si>
  <si>
    <t>Tim 3</t>
  </si>
  <si>
    <t>Tim 4</t>
  </si>
  <si>
    <t>Tim 5</t>
  </si>
  <si>
    <t>Kriterij 1</t>
  </si>
  <si>
    <t>Max.</t>
  </si>
  <si>
    <t>[%]</t>
  </si>
  <si>
    <t>Ostvareno</t>
  </si>
  <si>
    <t>Kriterij 2</t>
  </si>
  <si>
    <t>Kriterij 3</t>
  </si>
  <si>
    <t>Kriterij 4</t>
  </si>
  <si>
    <t>Kriterij 5</t>
  </si>
  <si>
    <t>Kriterij 6</t>
  </si>
  <si>
    <t>Kriterij 7</t>
  </si>
  <si>
    <t>Kriterij 8</t>
  </si>
  <si>
    <t>Kriterij 9</t>
  </si>
  <si>
    <t>Kriterij 10</t>
  </si>
  <si>
    <t>Kriterij 11</t>
  </si>
  <si>
    <t>Kriterij 12</t>
  </si>
  <si>
    <t>Kriterij 13</t>
  </si>
  <si>
    <t>Ukupni Max.</t>
  </si>
  <si>
    <t>Bodovi</t>
  </si>
  <si>
    <t>Rang</t>
  </si>
  <si>
    <r>
      <t>Kriterij: Razlika između proračunske i stvarne prve vlastite frekvencije (Sine-Sweep)</t>
    </r>
    <r>
      <rPr>
        <i/>
        <sz val="11"/>
        <rFont val="Aptos Narrow"/>
        <scheme val="minor"/>
      </rPr>
      <t> </t>
    </r>
  </si>
  <si>
    <t>0, 4.5 ili 9</t>
  </si>
  <si>
    <r>
      <t>Kriterij: Korisna tlocrtna površina</t>
    </r>
    <r>
      <rPr>
        <i/>
        <sz val="11"/>
        <rFont val="Aptos Narrow"/>
        <scheme val="minor"/>
      </rPr>
      <t> </t>
    </r>
  </si>
  <si>
    <t>Kriterij</t>
  </si>
  <si>
    <t>Opis kriterija</t>
  </si>
  <si>
    <t>Min.</t>
  </si>
  <si>
    <t xml:space="preserve">Kriterij: Apsolutna vrijednost maksimalnog relativnog krovnog pomaka [mm] - Potres 1 </t>
  </si>
  <si>
    <t xml:space="preserve">Kriterij: Apsolutna vrijednost maksimalnog relativnog krovnog pomaka [mm] - Potres 2 </t>
  </si>
  <si>
    <t xml:space="preserve">Kriterij: Apsolutna vrijednost maksimalnog apsolutnog krovnog ubrzanja - Potres 1 </t>
  </si>
  <si>
    <t>Kriterij: Apsolutna vrijednost maksimalnog apsolutnog krovnog ubrzanja - Potres 2</t>
  </si>
  <si>
    <t>Kriterij: Urušavanje / kolaps konstrukcije - Potres 1 (min. 0, max. 9, a djelomično 4,5)</t>
  </si>
  <si>
    <t>Kriterij: Urušavanje / kolaps konstrukcije - Potres 2 (min. 0, max. 9, a djelomično 4,5)</t>
  </si>
  <si>
    <t>Kriterij: Prva vlastita frekvencija nakon 1. potresa – usporedba s numeričkim proračunom</t>
  </si>
  <si>
    <t>Kriterij: Prva vlastita frekvencija nakon 2. potresa – usporedba s numeričkim proračunom</t>
  </si>
  <si>
    <t>Kriterij: Promjena krutosti nakon 1. potresa (slabiji)</t>
  </si>
  <si>
    <t>Kriterij: Promjena krutosti nakon 2. potresa (jači)</t>
  </si>
  <si>
    <t xml:space="preserve">Kriterij: Estetika i cjelokupni dojam, bodovan od strane znanstvenika (subjektivno i nepristrano) </t>
  </si>
  <si>
    <t>Kolaps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</si>
</sst>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sz val="11"/>
      <color theme="1"/>
      <name val="Aptos Narrow"/>
      <family val="2"/>
      <charset val="238"/>
      <scheme val="minor"/>
    </font>
    <font>
      <i/>
      <sz val="11"/>
      <name val="Aptos Narrow"/>
      <scheme val="minor"/>
    </font>
    <font>
      <sz val="11"/>
      <name val="Aptos Narrow"/>
      <scheme val="minor"/>
    </font>
    <font>
      <sz val="11"/>
      <color theme="1"/>
      <name val="Aptos Narrow"/>
      <scheme val="minor"/>
    </font>
    <font>
      <b/>
      <sz val="11"/>
      <color rgb="FF000000"/>
      <name val="Aptos Narrow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BFFE0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 wrapText="1" readingOrder="1"/>
    </xf>
    <xf numFmtId="0" fontId="6" fillId="3" borderId="1" xfId="0" applyFont="1" applyFill="1" applyBorder="1" applyAlignment="1">
      <alignment horizontal="center" vertical="center" wrapText="1" readingOrder="1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BFF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827484</xdr:colOff>
      <xdr:row>18</xdr:row>
      <xdr:rowOff>0</xdr:rowOff>
    </xdr:from>
    <xdr:to>
      <xdr:col>4</xdr:col>
      <xdr:colOff>397011</xdr:colOff>
      <xdr:row>22</xdr:row>
      <xdr:rowOff>117723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F596E42-CAE5-444E-8284-8F806C4179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7484" y="3571875"/>
          <a:ext cx="2075793" cy="87972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59121</xdr:colOff>
      <xdr:row>15</xdr:row>
      <xdr:rowOff>32845</xdr:rowOff>
    </xdr:from>
    <xdr:to>
      <xdr:col>1</xdr:col>
      <xdr:colOff>2134914</xdr:colOff>
      <xdr:row>18</xdr:row>
      <xdr:rowOff>203119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F2CBB79-E825-B46A-3F72-04F2D0CDD2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035" y="3599793"/>
          <a:ext cx="2075793" cy="87972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7B01A2-249D-437C-A739-E7DCC632619C}">
  <dimension ref="A1:P20"/>
  <sheetViews>
    <sheetView tabSelected="1" zoomScale="145" zoomScaleNormal="145" workbookViewId="0">
      <selection sqref="A1:C1"/>
    </sheetView>
  </sheetViews>
  <sheetFormatPr defaultRowHeight="15" x14ac:dyDescent="0.25"/>
  <cols>
    <col min="1" max="1" width="12.42578125" style="7" customWidth="1"/>
    <col min="2" max="3" width="8" style="1" customWidth="1"/>
    <col min="4" max="4" width="9.140625" style="1"/>
    <col min="5" max="9" width="11.28515625" style="1" customWidth="1"/>
    <col min="10" max="10" width="12.140625" style="1" customWidth="1"/>
    <col min="11" max="16384" width="9.140625" style="1"/>
  </cols>
  <sheetData>
    <row r="1" spans="1:16" ht="26.25" customHeight="1" x14ac:dyDescent="0.25">
      <c r="A1" s="26" t="s">
        <v>0</v>
      </c>
      <c r="B1" s="26"/>
      <c r="C1" s="27"/>
      <c r="D1" s="11"/>
      <c r="E1" s="12" t="s">
        <v>1</v>
      </c>
      <c r="F1" s="12" t="s">
        <v>2</v>
      </c>
      <c r="G1" s="12" t="s">
        <v>3</v>
      </c>
      <c r="H1" s="12" t="s">
        <v>4</v>
      </c>
      <c r="I1" s="12" t="s">
        <v>5</v>
      </c>
      <c r="J1" s="19"/>
      <c r="K1" s="12" t="s">
        <v>1</v>
      </c>
      <c r="L1" s="12" t="s">
        <v>2</v>
      </c>
      <c r="M1" s="12" t="s">
        <v>3</v>
      </c>
      <c r="N1" s="12" t="s">
        <v>4</v>
      </c>
      <c r="O1" s="12" t="s">
        <v>5</v>
      </c>
    </row>
    <row r="2" spans="1:16" x14ac:dyDescent="0.25">
      <c r="A2" s="2" t="s">
        <v>6</v>
      </c>
      <c r="B2" s="1" t="s">
        <v>7</v>
      </c>
      <c r="C2" s="8">
        <f>Kriteriji_Bodovi!D2</f>
        <v>10</v>
      </c>
      <c r="D2" s="1" t="s">
        <v>8</v>
      </c>
      <c r="E2" s="22">
        <f ca="1">RANDBETWEEN(10,120)</f>
        <v>75</v>
      </c>
      <c r="F2" s="22">
        <f t="shared" ref="F2:I2" ca="1" si="0">RANDBETWEEN(10,120)</f>
        <v>59</v>
      </c>
      <c r="G2" s="22">
        <f t="shared" ca="1" si="0"/>
        <v>107</v>
      </c>
      <c r="H2" s="22">
        <f t="shared" ca="1" si="0"/>
        <v>32</v>
      </c>
      <c r="I2" s="22">
        <f t="shared" ca="1" si="0"/>
        <v>27</v>
      </c>
      <c r="J2" s="20" t="s">
        <v>9</v>
      </c>
      <c r="K2" s="10" cm="1">
        <f t="array" aca="1" ref="K2" ca="1">_xlfn.IFS(E2&lt;=10, $C$2*1, E2&lt;=20, $C$2*0.9, E2&lt;=30, $C$2*0.8, E2&lt;=40, $C$2*0.7, E2&lt;=50, $C$2*0.6, E2&lt;=60, $C$2*0.5, E2&lt;=70, $C$2*0.4, E2&lt;=80, $C$2*0.3, E2&lt;=90, $C$2*0.2, E2&lt;=100, $C$2*0.1, E2&gt;100, Kriteriji_Bodovi!$C$2)</f>
        <v>3</v>
      </c>
      <c r="L2" s="10" cm="1">
        <f t="array" aca="1" ref="L2" ca="1">_xlfn.IFS(F2&lt;=10, $C$2*1, F2&lt;=20, $C$2*0.9, F2&lt;=30, $C$2*0.8, F2&lt;=40, $C$2*0.7, F2&lt;=50, $C$2*0.6, F2&lt;=60, $C$2*0.5, F2&lt;=70, $C$2*0.4, F2&lt;=80, $C$2*0.3, F2&lt;=90, $C$2*0.2, F2&lt;=100, $C$2*0.1, F2&gt;100, Kriteriji_Bodovi!$C$2)</f>
        <v>5</v>
      </c>
      <c r="M2" s="10" cm="1">
        <f t="array" aca="1" ref="M2" ca="1">_xlfn.IFS(G2&lt;=10, $C$2*1, G2&lt;=20, $C$2*0.9, G2&lt;=30, $C$2*0.8, G2&lt;=40, $C$2*0.7, G2&lt;=50, $C$2*0.6, G2&lt;=60, $C$2*0.5, G2&lt;=70, $C$2*0.4, G2&lt;=80, $C$2*0.3, G2&lt;=90, $C$2*0.2, G2&lt;=100, $C$2*0.1, G2&gt;100, Kriteriji_Bodovi!$C$2)</f>
        <v>0</v>
      </c>
      <c r="N2" s="10" cm="1">
        <f t="array" aca="1" ref="N2" ca="1">_xlfn.IFS(H2&lt;=10, $C$2*1, H2&lt;=20, $C$2*0.9, H2&lt;=30, $C$2*0.8, H2&lt;=40, $C$2*0.7, H2&lt;=50, $C$2*0.6, H2&lt;=60, $C$2*0.5, H2&lt;=70, $C$2*0.4, H2&lt;=80, $C$2*0.3, H2&lt;=90, $C$2*0.2, H2&lt;=100, $C$2*0.1, H2&gt;100, Kriteriji_Bodovi!$C$2)</f>
        <v>7</v>
      </c>
      <c r="O2" s="10" cm="1">
        <f t="array" aca="1" ref="O2" ca="1">_xlfn.IFS(I2&lt;=10, $C$2*1, I2&lt;=20, $C$2*0.9, I2&lt;=30, $C$2*0.8, I2&lt;=40, $C$2*0.7, I2&lt;=50, $C$2*0.6, I2&lt;=60, $C$2*0.5, I2&lt;=70, $C$2*0.4, I2&lt;=80, $C$2*0.3, I2&lt;=90, $C$2*0.2, I2&lt;=100, $C$2*0.1, I2&gt;100, Kriteriji_Bodovi!$C$2)</f>
        <v>8</v>
      </c>
    </row>
    <row r="3" spans="1:16" x14ac:dyDescent="0.25">
      <c r="A3" s="2" t="s">
        <v>10</v>
      </c>
      <c r="B3" s="1" t="s">
        <v>7</v>
      </c>
      <c r="C3" s="8">
        <f>Kriteriji_Bodovi!D3</f>
        <v>9</v>
      </c>
      <c r="D3" s="1" t="s">
        <v>8</v>
      </c>
      <c r="E3" s="22">
        <f t="shared" ref="E3:I14" ca="1" si="1">RANDBETWEEN(10,120)</f>
        <v>94</v>
      </c>
      <c r="F3" s="22">
        <f t="shared" ca="1" si="1"/>
        <v>18</v>
      </c>
      <c r="G3" s="22">
        <f t="shared" ca="1" si="1"/>
        <v>11</v>
      </c>
      <c r="H3" s="22">
        <f t="shared" ca="1" si="1"/>
        <v>88</v>
      </c>
      <c r="I3" s="22">
        <f t="shared" ca="1" si="1"/>
        <v>53</v>
      </c>
      <c r="J3" s="20" t="s">
        <v>9</v>
      </c>
      <c r="K3" s="10" cm="1">
        <f t="array" aca="1" ref="K3" ca="1">_xlfn.IFS(E3&lt;=10, $C$3*1, E3&lt;=20, $C$3*0.9, E3&lt;=30, $C$3*0.8, E3&lt;=40, $C$3*0.7, E3&lt;=50, $C$3*0.6, E3&lt;=60, $C$3*0.5, E3&lt;=70, $C$3*0.4, E3&lt;=80, $C$3*0.3, E3&lt;=90, $C$3*0.2, E3&lt;=100, $C$3*0.1, E3&gt;100, Kriteriji_Bodovi!$C$3)</f>
        <v>0.9</v>
      </c>
      <c r="L3" s="10" cm="1">
        <f t="array" aca="1" ref="L3" ca="1">_xlfn.IFS(F3&lt;=10, $C$3*1, F3&lt;=20, $C$3*0.9, F3&lt;=30, $C$3*0.8, F3&lt;=40, $C$3*0.7, F3&lt;=50, $C$3*0.6, F3&lt;=60, $C$3*0.5, F3&lt;=70, $C$3*0.4, F3&lt;=80, $C$3*0.3, F3&lt;=90, $C$3*0.2, F3&lt;=100, $C$3*0.1, F3&gt;100, Kriteriji_Bodovi!$C$3)</f>
        <v>8.1</v>
      </c>
      <c r="M3" s="10" cm="1">
        <f t="array" aca="1" ref="M3" ca="1">_xlfn.IFS(G3&lt;=10, $C$3*1, G3&lt;=20, $C$3*0.9, G3&lt;=30, $C$3*0.8, G3&lt;=40, $C$3*0.7, G3&lt;=50, $C$3*0.6, G3&lt;=60, $C$3*0.5, G3&lt;=70, $C$3*0.4, G3&lt;=80, $C$3*0.3, G3&lt;=90, $C$3*0.2, G3&lt;=100, $C$3*0.1, G3&gt;100, Kriteriji_Bodovi!$C$3)</f>
        <v>8.1</v>
      </c>
      <c r="N3" s="10" cm="1">
        <f t="array" aca="1" ref="N3" ca="1">_xlfn.IFS(H3&lt;=10, $C$3*1, H3&lt;=20, $C$3*0.9, H3&lt;=30, $C$3*0.8, H3&lt;=40, $C$3*0.7, H3&lt;=50, $C$3*0.6, H3&lt;=60, $C$3*0.5, H3&lt;=70, $C$3*0.4, H3&lt;=80, $C$3*0.3, H3&lt;=90, $C$3*0.2, H3&lt;=100, $C$3*0.1, H3&gt;100, Kriteriji_Bodovi!$C$3)</f>
        <v>1.8</v>
      </c>
      <c r="O3" s="10" cm="1">
        <f t="array" aca="1" ref="O3" ca="1">_xlfn.IFS(I3&lt;=10, $C$3*1, I3&lt;=20, $C$3*0.9, I3&lt;=30, $C$3*0.8, I3&lt;=40, $C$3*0.7, I3&lt;=50, $C$3*0.6, I3&lt;=60, $C$3*0.5, I3&lt;=70, $C$3*0.4, I3&lt;=80, $C$3*0.3, I3&lt;=90, $C$3*0.2, I3&lt;=100, $C$3*0.1, I3&gt;100, Kriteriji_Bodovi!$C$3)</f>
        <v>4.5</v>
      </c>
    </row>
    <row r="4" spans="1:16" x14ac:dyDescent="0.25">
      <c r="A4" s="2" t="s">
        <v>11</v>
      </c>
      <c r="B4" s="1" t="s">
        <v>7</v>
      </c>
      <c r="C4" s="8">
        <f>Kriteriji_Bodovi!D4</f>
        <v>9</v>
      </c>
      <c r="D4" s="1" t="s">
        <v>8</v>
      </c>
      <c r="E4" s="22">
        <f t="shared" ca="1" si="1"/>
        <v>13</v>
      </c>
      <c r="F4" s="22">
        <f t="shared" ca="1" si="1"/>
        <v>76</v>
      </c>
      <c r="G4" s="22">
        <f t="shared" ca="1" si="1"/>
        <v>44</v>
      </c>
      <c r="H4" s="22">
        <f t="shared" ca="1" si="1"/>
        <v>82</v>
      </c>
      <c r="I4" s="22">
        <f t="shared" ca="1" si="1"/>
        <v>116</v>
      </c>
      <c r="J4" s="20" t="s">
        <v>9</v>
      </c>
      <c r="K4" s="10" cm="1">
        <f t="array" aca="1" ref="K4" ca="1">_xlfn.IFS(E4&lt;=10, $C$4*1, E4&lt;=20, $C$4*0.9, E4&lt;=30, $C$4*0.8, E4&lt;=40, $C$4*0.7, E4&lt;=50, $C$4*0.6, E4&lt;=60, $C$4*0.5, E4&lt;=70, $C$4*0.4, E4&lt;=80, $C$4*0.3, E4&lt;=90, $C$4*0.2, E4&lt;=100, $C$4*0.1, E4&gt;100, Kriteriji_Bodovi!$C$4)</f>
        <v>8.1</v>
      </c>
      <c r="L4" s="10" cm="1">
        <f t="array" aca="1" ref="L4" ca="1">_xlfn.IFS(F4&lt;=10, $C$4*1, F4&lt;=20, $C$4*0.9, F4&lt;=30, $C$4*0.8, F4&lt;=40, $C$4*0.7, F4&lt;=50, $C$4*0.6, F4&lt;=60, $C$4*0.5, F4&lt;=70, $C$4*0.4, F4&lt;=80, $C$4*0.3, F4&lt;=90, $C$4*0.2, F4&lt;=100, $C$4*0.1, F4&gt;100, Kriteriji_Bodovi!$C$4)</f>
        <v>2.6999999999999997</v>
      </c>
      <c r="M4" s="10" cm="1">
        <f t="array" aca="1" ref="M4" ca="1">_xlfn.IFS(G4&lt;=10, $C$4*1, G4&lt;=20, $C$4*0.9, G4&lt;=30, $C$4*0.8, G4&lt;=40, $C$4*0.7, G4&lt;=50, $C$4*0.6, G4&lt;=60, $C$4*0.5, G4&lt;=70, $C$4*0.4, G4&lt;=80, $C$4*0.3, G4&lt;=90, $C$4*0.2, G4&lt;=100, $C$4*0.1, G4&gt;100, Kriteriji_Bodovi!$C$4)</f>
        <v>5.3999999999999995</v>
      </c>
      <c r="N4" s="10" cm="1">
        <f t="array" aca="1" ref="N4" ca="1">_xlfn.IFS(H4&lt;=10, $C$4*1, H4&lt;=20, $C$4*0.9, H4&lt;=30, $C$4*0.8, H4&lt;=40, $C$4*0.7, H4&lt;=50, $C$4*0.6, H4&lt;=60, $C$4*0.5, H4&lt;=70, $C$4*0.4, H4&lt;=80, $C$4*0.3, H4&lt;=90, $C$4*0.2, H4&lt;=100, $C$4*0.1, H4&gt;100, Kriteriji_Bodovi!$C$4)</f>
        <v>1.8</v>
      </c>
      <c r="O4" s="10" cm="1">
        <f t="array" aca="1" ref="O4" ca="1">_xlfn.IFS(I4&lt;=10, $C$4*1, I4&lt;=20, $C$4*0.9, I4&lt;=30, $C$4*0.8, I4&lt;=40, $C$4*0.7, I4&lt;=50, $C$4*0.6, I4&lt;=60, $C$4*0.5, I4&lt;=70, $C$4*0.4, I4&lt;=80, $C$4*0.3, I4&lt;=90, $C$4*0.2, I4&lt;=100, $C$4*0.1, I4&gt;100, Kriteriji_Bodovi!$C$4)</f>
        <v>1</v>
      </c>
    </row>
    <row r="5" spans="1:16" x14ac:dyDescent="0.25">
      <c r="A5" s="2" t="s">
        <v>12</v>
      </c>
      <c r="B5" s="1" t="s">
        <v>7</v>
      </c>
      <c r="C5" s="8">
        <f>Kriteriji_Bodovi!D5</f>
        <v>9</v>
      </c>
      <c r="D5" s="1" t="s">
        <v>8</v>
      </c>
      <c r="E5" s="22">
        <f t="shared" ca="1" si="1"/>
        <v>35</v>
      </c>
      <c r="F5" s="22">
        <f t="shared" ca="1" si="1"/>
        <v>84</v>
      </c>
      <c r="G5" s="22">
        <f t="shared" ca="1" si="1"/>
        <v>85</v>
      </c>
      <c r="H5" s="22">
        <f t="shared" ca="1" si="1"/>
        <v>98</v>
      </c>
      <c r="I5" s="22">
        <f t="shared" ca="1" si="1"/>
        <v>93</v>
      </c>
      <c r="J5" s="20" t="s">
        <v>9</v>
      </c>
      <c r="K5" s="10" cm="1">
        <f t="array" aca="1" ref="K5" ca="1">_xlfn.IFS(E5&lt;=10, $C$5*1, E5&lt;=20, $C$5*0.9, E5&lt;=30, $C$5*0.8, E5&lt;=40, $C$5*0.7, E5&lt;=50, $C$5*0.6, E5&lt;=60, $C$5*0.5, E5&lt;=70, $C$5*0.4, E5&lt;=80, $C$5*0.3, E5&lt;=90, $C$5*0.2, E5&lt;=100, $C$5*0.1, E5&gt;100, Kriteriji_Bodovi!$C$5)</f>
        <v>6.3</v>
      </c>
      <c r="L5" s="10" cm="1">
        <f t="array" aca="1" ref="L5" ca="1">_xlfn.IFS(F5&lt;=10, $C$5*1, F5&lt;=20, $C$5*0.9, F5&lt;=30, $C$5*0.8, F5&lt;=40, $C$5*0.7, F5&lt;=50, $C$5*0.6, F5&lt;=60, $C$5*0.5, F5&lt;=70, $C$5*0.4, F5&lt;=80, $C$5*0.3, F5&lt;=90, $C$5*0.2, F5&lt;=100, $C$5*0.1, F5&gt;100, Kriteriji_Bodovi!$C$5)</f>
        <v>1.8</v>
      </c>
      <c r="M5" s="10" cm="1">
        <f t="array" aca="1" ref="M5" ca="1">_xlfn.IFS(G5&lt;=10, $C$5*1, G5&lt;=20, $C$5*0.9, G5&lt;=30, $C$5*0.8, G5&lt;=40, $C$5*0.7, G5&lt;=50, $C$5*0.6, G5&lt;=60, $C$5*0.5, G5&lt;=70, $C$5*0.4, G5&lt;=80, $C$5*0.3, G5&lt;=90, $C$5*0.2, G5&lt;=100, $C$5*0.1, G5&gt;100, Kriteriji_Bodovi!$C$5)</f>
        <v>1.8</v>
      </c>
      <c r="N5" s="10" cm="1">
        <f t="array" aca="1" ref="N5" ca="1">_xlfn.IFS(H5&lt;=10, $C$5*1, H5&lt;=20, $C$5*0.9, H5&lt;=30, $C$5*0.8, H5&lt;=40, $C$5*0.7, H5&lt;=50, $C$5*0.6, H5&lt;=60, $C$5*0.5, H5&lt;=70, $C$5*0.4, H5&lt;=80, $C$5*0.3, H5&lt;=90, $C$5*0.2, H5&lt;=100, $C$5*0.1, H5&gt;100, Kriteriji_Bodovi!$C$5)</f>
        <v>0.9</v>
      </c>
      <c r="O5" s="10" cm="1">
        <f t="array" aca="1" ref="O5" ca="1">_xlfn.IFS(I5&lt;=10, $C$5*1, I5&lt;=20, $C$5*0.9, I5&lt;=30, $C$5*0.8, I5&lt;=40, $C$5*0.7, I5&lt;=50, $C$5*0.6, I5&lt;=60, $C$5*0.5, I5&lt;=70, $C$5*0.4, I5&lt;=80, $C$5*0.3, I5&lt;=90, $C$5*0.2, I5&lt;=100, $C$5*0.1, I5&gt;100, Kriteriji_Bodovi!$C$5)</f>
        <v>0.9</v>
      </c>
    </row>
    <row r="6" spans="1:16" x14ac:dyDescent="0.25">
      <c r="A6" s="30" t="s">
        <v>13</v>
      </c>
      <c r="B6" s="31" t="s">
        <v>7</v>
      </c>
      <c r="C6" s="32">
        <f>Kriteriji_Bodovi!D6</f>
        <v>9</v>
      </c>
      <c r="D6" s="31" t="s">
        <v>8</v>
      </c>
      <c r="E6" s="33">
        <f t="shared" ca="1" si="1"/>
        <v>76</v>
      </c>
      <c r="F6" s="33">
        <f t="shared" ca="1" si="1"/>
        <v>68</v>
      </c>
      <c r="G6" s="33">
        <f t="shared" ca="1" si="1"/>
        <v>16</v>
      </c>
      <c r="H6" s="33">
        <f t="shared" ca="1" si="1"/>
        <v>103</v>
      </c>
      <c r="I6" s="33">
        <f t="shared" ca="1" si="1"/>
        <v>93</v>
      </c>
      <c r="J6" s="34" t="s">
        <v>9</v>
      </c>
      <c r="K6" s="35" cm="1">
        <f t="array" aca="1" ref="K6" ca="1">_xlfn.IFS(E6&lt;=10, $C$6*1, E6&lt;=20, $C$6*0.9, E6&lt;=30, $C$6*0.8, E6&lt;=40, $C$6*0.7, E6&lt;=50, $C$6*0.6, E6&lt;=60, $C$6*0.5, E6&lt;=70, $C$6*0.4, E6&lt;=80, $C$6*0.3, E6&lt;=90, $C$6*0.2, E6&lt;=100, $C$6*0.1, E6&gt;100, Kriteriji_Bodovi!$C$6)</f>
        <v>2.6999999999999997</v>
      </c>
      <c r="L6" s="35" cm="1">
        <f t="array" aca="1" ref="L6" ca="1">_xlfn.IFS(F6&lt;=10, $C$6*1, F6&lt;=20, $C$6*0.9, F6&lt;=30, $C$6*0.8, F6&lt;=40, $C$6*0.7, F6&lt;=50, $C$6*0.6, F6&lt;=60, $C$6*0.5, F6&lt;=70, $C$6*0.4, F6&lt;=80, $C$6*0.3, F6&lt;=90, $C$6*0.2, F6&lt;=100, $C$6*0.1, F6&gt;100, Kriteriji_Bodovi!$C$6)</f>
        <v>3.6</v>
      </c>
      <c r="M6" s="35" cm="1">
        <f t="array" aca="1" ref="M6" ca="1">_xlfn.IFS(G6&lt;=10, $C$6*1, G6&lt;=20, $C$6*0.9, G6&lt;=30, $C$6*0.8, G6&lt;=40, $C$6*0.7, G6&lt;=50, $C$6*0.6, G6&lt;=60, $C$6*0.5, G6&lt;=70, $C$6*0.4, G6&lt;=80, $C$6*0.3, G6&lt;=90, $C$6*0.2, G6&lt;=100, $C$6*0.1, G6&gt;100, Kriteriji_Bodovi!$C$6)</f>
        <v>8.1</v>
      </c>
      <c r="N6" s="35" cm="1">
        <f t="array" aca="1" ref="N6" ca="1">_xlfn.IFS(H6&lt;=10, $C$6*1, H6&lt;=20, $C$6*0.9, H6&lt;=30, $C$6*0.8, H6&lt;=40, $C$6*0.7, H6&lt;=50, $C$6*0.6, H6&lt;=60, $C$6*0.5, H6&lt;=70, $C$6*0.4, H6&lt;=80, $C$6*0.3, H6&lt;=90, $C$6*0.2, H6&lt;=100, $C$6*0.1, H6&gt;100, Kriteriji_Bodovi!$C$6)</f>
        <v>1</v>
      </c>
      <c r="O6" s="35" cm="1">
        <f t="array" aca="1" ref="O6" ca="1">_xlfn.IFS(I6&lt;=10, $C$6*1, I6&lt;=20, $C$6*0.9, I6&lt;=30, $C$6*0.8, I6&lt;=40, $C$6*0.7, I6&lt;=50, $C$6*0.6, I6&lt;=60, $C$6*0.5, I6&lt;=70, $C$6*0.4, I6&lt;=80, $C$6*0.3, I6&lt;=90, $C$6*0.2, I6&lt;=100, $C$6*0.1, I6&gt;100, Kriteriji_Bodovi!$C$6)</f>
        <v>0.9</v>
      </c>
    </row>
    <row r="7" spans="1:16" x14ac:dyDescent="0.25">
      <c r="A7" s="2" t="s">
        <v>14</v>
      </c>
      <c r="B7" s="1" t="s">
        <v>7</v>
      </c>
      <c r="C7" s="8">
        <f>Kriteriji_Bodovi!D7</f>
        <v>9</v>
      </c>
      <c r="D7" s="1" t="s">
        <v>8</v>
      </c>
      <c r="E7" s="22">
        <v>0</v>
      </c>
      <c r="F7" s="22">
        <v>0.5</v>
      </c>
      <c r="G7" s="22">
        <v>1</v>
      </c>
      <c r="H7" s="22">
        <v>0</v>
      </c>
      <c r="I7" s="22">
        <v>0.5</v>
      </c>
      <c r="J7" s="20" t="s">
        <v>9</v>
      </c>
      <c r="K7" s="10" cm="1">
        <f t="array" ref="K7">_xlfn.IFS(E7=0,$C$7*0,E7=0.5,$C$7*0.5,E7=1,$C$7*1)</f>
        <v>0</v>
      </c>
      <c r="L7" s="10" cm="1">
        <f t="array" ref="L7">_xlfn.IFS(F7=0,$C$7*0,F7=0.5,$C$7*0.5,F7=1,$C$7*1)</f>
        <v>4.5</v>
      </c>
      <c r="M7" s="10" cm="1">
        <f t="array" ref="M7">_xlfn.IFS(G7=0,$C$7*0,G7=0.5,$C$7*0.5,G7=1,$C$7*1)</f>
        <v>9</v>
      </c>
      <c r="N7" s="10" cm="1">
        <f t="array" ref="N7">_xlfn.IFS(H7=0,$C$7*0,H7=0.5,$C$7*0.5,H7=1,$C$7*1)</f>
        <v>0</v>
      </c>
      <c r="O7" s="10" cm="1">
        <f t="array" ref="O7">_xlfn.IFS(I7=0,$C$7*0,I7=0.5,$C$7*0.5,I7=1,$C$7*1)</f>
        <v>4.5</v>
      </c>
      <c r="P7" s="1" t="s">
        <v>42</v>
      </c>
    </row>
    <row r="8" spans="1:16" x14ac:dyDescent="0.25">
      <c r="A8" s="30" t="s">
        <v>15</v>
      </c>
      <c r="B8" s="31" t="s">
        <v>7</v>
      </c>
      <c r="C8" s="32">
        <f>Kriteriji_Bodovi!D8</f>
        <v>9</v>
      </c>
      <c r="D8" s="31" t="s">
        <v>8</v>
      </c>
      <c r="E8" s="33">
        <v>1</v>
      </c>
      <c r="F8" s="33">
        <v>1</v>
      </c>
      <c r="G8" s="33">
        <v>1</v>
      </c>
      <c r="H8" s="33">
        <v>0</v>
      </c>
      <c r="I8" s="33">
        <v>1</v>
      </c>
      <c r="J8" s="34" t="s">
        <v>9</v>
      </c>
      <c r="K8" s="35" cm="1">
        <f t="array" ref="K8">_xlfn.IFS(E8=0,$C$7*0,E8=0.5,$C$7*0.5,E8=1,$C$7*1)</f>
        <v>9</v>
      </c>
      <c r="L8" s="35" cm="1">
        <f t="array" ref="L8">_xlfn.IFS(F8=0,$C$7*0,F8=0.5,$C$7*0.5,F8=1,$C$7*1)</f>
        <v>9</v>
      </c>
      <c r="M8" s="35" cm="1">
        <f t="array" ref="M8">_xlfn.IFS(G8=0,$C$7*0,G8=0.5,$C$7*0.5,G8=1,$C$7*1)</f>
        <v>9</v>
      </c>
      <c r="N8" s="35" cm="1">
        <f t="array" ref="N8">_xlfn.IFS(H8=0,$C$7*0,H8=0.5,$C$7*0.5,H8=1,$C$7*1)</f>
        <v>0</v>
      </c>
      <c r="O8" s="35" cm="1">
        <f t="array" ref="O8">_xlfn.IFS(I8=0,$C$7*0,I8=0.5,$C$7*0.5,I8=1,$C$7*1)</f>
        <v>9</v>
      </c>
      <c r="P8" s="1" t="s">
        <v>42</v>
      </c>
    </row>
    <row r="9" spans="1:16" x14ac:dyDescent="0.25">
      <c r="A9" s="2" t="s">
        <v>16</v>
      </c>
      <c r="B9" s="1" t="s">
        <v>7</v>
      </c>
      <c r="C9" s="8">
        <f>Kriteriji_Bodovi!D9</f>
        <v>8</v>
      </c>
      <c r="D9" s="1" t="s">
        <v>8</v>
      </c>
      <c r="E9" s="22">
        <f t="shared" ca="1" si="1"/>
        <v>32</v>
      </c>
      <c r="F9" s="22">
        <f t="shared" ca="1" si="1"/>
        <v>81</v>
      </c>
      <c r="G9" s="22">
        <f t="shared" ca="1" si="1"/>
        <v>98</v>
      </c>
      <c r="H9" s="22">
        <f t="shared" ca="1" si="1"/>
        <v>17</v>
      </c>
      <c r="I9" s="22">
        <f t="shared" ca="1" si="1"/>
        <v>12</v>
      </c>
      <c r="J9" s="20" t="s">
        <v>9</v>
      </c>
      <c r="K9" s="10" cm="1">
        <f t="array" aca="1" ref="K9" ca="1">_xlfn.IFS(E9&lt;=10, $C$9*1, E9&lt;=20, $C$9*0.9, E9&lt;=30, $C$9*0.8, E9&lt;=40, $C$9*0.7, E9&lt;=50, $C$9*0.6, E9&lt;=60, $C$9*0.5, E9&lt;=70, $C$9*0.4, E9&lt;=80, $C$9*0.3, E9&lt;=90, $C$9*0.2, E9&lt;=100, $C$9*0.1, E9&gt;100, Kriteriji_Bodovi!$C$9)</f>
        <v>5.6</v>
      </c>
      <c r="L9" s="10" cm="1">
        <f t="array" aca="1" ref="L9" ca="1">_xlfn.IFS(F9&lt;=10, $C$9*1, F9&lt;=20, $C$9*0.9, F9&lt;=30, $C$9*0.8, F9&lt;=40, $C$9*0.7, F9&lt;=50, $C$9*0.6, F9&lt;=60, $C$9*0.5, F9&lt;=70, $C$9*0.4, F9&lt;=80, $C$9*0.3, F9&lt;=90, $C$9*0.2, F9&lt;=100, $C$9*0.1, F9&gt;100, Kriteriji_Bodovi!$C$9)</f>
        <v>1.6</v>
      </c>
      <c r="M9" s="10" cm="1">
        <f t="array" aca="1" ref="M9" ca="1">_xlfn.IFS(G9&lt;=10, $C$9*1, G9&lt;=20, $C$9*0.9, G9&lt;=30, $C$9*0.8, G9&lt;=40, $C$9*0.7, G9&lt;=50, $C$9*0.6, G9&lt;=60, $C$9*0.5, G9&lt;=70, $C$9*0.4, G9&lt;=80, $C$9*0.3, G9&lt;=90, $C$9*0.2, G9&lt;=100, $C$9*0.1, G9&gt;100, Kriteriji_Bodovi!$C$9)</f>
        <v>0.8</v>
      </c>
      <c r="N9" s="10" cm="1">
        <f t="array" aca="1" ref="N9" ca="1">_xlfn.IFS(H9&lt;=10, $C$9*1, H9&lt;=20, $C$9*0.9, H9&lt;=30, $C$9*0.8, H9&lt;=40, $C$9*0.7, H9&lt;=50, $C$9*0.6, H9&lt;=60, $C$9*0.5, H9&lt;=70, $C$9*0.4, H9&lt;=80, $C$9*0.3, H9&lt;=90, $C$9*0.2, H9&lt;=100, $C$9*0.1, H9&gt;100, Kriteriji_Bodovi!$C$9)</f>
        <v>7.2</v>
      </c>
      <c r="O9" s="10" cm="1">
        <f t="array" aca="1" ref="O9" ca="1">_xlfn.IFS(I9&lt;=10, $C$9*1, I9&lt;=20, $C$9*0.9, I9&lt;=30, $C$9*0.8, I9&lt;=40, $C$9*0.7, I9&lt;=50, $C$9*0.6, I9&lt;=60, $C$9*0.5, I9&lt;=70, $C$9*0.4, I9&lt;=80, $C$9*0.3, I9&lt;=90, $C$9*0.2, I9&lt;=100, $C$9*0.1, I9&gt;100, Kriteriji_Bodovi!$C$9)</f>
        <v>7.2</v>
      </c>
    </row>
    <row r="10" spans="1:16" x14ac:dyDescent="0.25">
      <c r="A10" s="2" t="s">
        <v>17</v>
      </c>
      <c r="B10" s="1" t="s">
        <v>7</v>
      </c>
      <c r="C10" s="8">
        <f>Kriteriji_Bodovi!D10</f>
        <v>8</v>
      </c>
      <c r="D10" s="1" t="s">
        <v>8</v>
      </c>
      <c r="E10" s="22">
        <f t="shared" ca="1" si="1"/>
        <v>92</v>
      </c>
      <c r="F10" s="22">
        <f t="shared" ca="1" si="1"/>
        <v>112</v>
      </c>
      <c r="G10" s="22">
        <f t="shared" ca="1" si="1"/>
        <v>90</v>
      </c>
      <c r="H10" s="22">
        <f t="shared" ca="1" si="1"/>
        <v>80</v>
      </c>
      <c r="I10" s="22">
        <f t="shared" ca="1" si="1"/>
        <v>64</v>
      </c>
      <c r="J10" s="20" t="s">
        <v>9</v>
      </c>
      <c r="K10" s="10" cm="1">
        <f t="array" aca="1" ref="K10" ca="1">_xlfn.IFS(E10&lt;=10, $C$10*1, E10&lt;=20, $C$10*0.9, E10&lt;=30, $C$10*0.8, E10&lt;=40, $C$10*0.7, E10&lt;=50, $C$10*0.6, E10&lt;=60, $C$10*0.5, E10&lt;=70, $C$10*0.4, E10&lt;=80, $C$10*0.3, E10&lt;=90, $C$10*0.2, E10&lt;=100, $C$10*0.1, E10&gt;100, Kriteriji_Bodovi!$C$10)</f>
        <v>0.8</v>
      </c>
      <c r="L10" s="10" cm="1">
        <f t="array" aca="1" ref="L10" ca="1">_xlfn.IFS(F10&lt;=10, $C$10*1, F10&lt;=20, $C$10*0.9, F10&lt;=30, $C$10*0.8, F10&lt;=40, $C$10*0.7, F10&lt;=50, $C$10*0.6, F10&lt;=60, $C$10*0.5, F10&lt;=70, $C$10*0.4, F10&lt;=80, $C$10*0.3, F10&lt;=90, $C$10*0.2, F10&lt;=100, $C$10*0.1, F10&gt;100, Kriteriji_Bodovi!$C$10)</f>
        <v>1</v>
      </c>
      <c r="M10" s="10" cm="1">
        <f t="array" aca="1" ref="M10" ca="1">_xlfn.IFS(G10&lt;=10, $C$10*1, G10&lt;=20, $C$10*0.9, G10&lt;=30, $C$10*0.8, G10&lt;=40, $C$10*0.7, G10&lt;=50, $C$10*0.6, G10&lt;=60, $C$10*0.5, G10&lt;=70, $C$10*0.4, G10&lt;=80, $C$10*0.3, G10&lt;=90, $C$10*0.2, G10&lt;=100, $C$10*0.1, G10&gt;100, Kriteriji_Bodovi!$C$10)</f>
        <v>1.6</v>
      </c>
      <c r="N10" s="10" cm="1">
        <f t="array" aca="1" ref="N10" ca="1">_xlfn.IFS(H10&lt;=10, $C$10*1, H10&lt;=20, $C$10*0.9, H10&lt;=30, $C$10*0.8, H10&lt;=40, $C$10*0.7, H10&lt;=50, $C$10*0.6, H10&lt;=60, $C$10*0.5, H10&lt;=70, $C$10*0.4, H10&lt;=80, $C$10*0.3, H10&lt;=90, $C$10*0.2, H10&lt;=100, $C$10*0.1, H10&gt;100, Kriteriji_Bodovi!$C$10)</f>
        <v>2.4</v>
      </c>
      <c r="O10" s="10" cm="1">
        <f t="array" aca="1" ref="O10" ca="1">_xlfn.IFS(I10&lt;=10, $C$10*1, I10&lt;=20, $C$10*0.9, I10&lt;=30, $C$10*0.8, I10&lt;=40, $C$10*0.7, I10&lt;=50, $C$10*0.6, I10&lt;=60, $C$10*0.5, I10&lt;=70, $C$10*0.4, I10&lt;=80, $C$10*0.3, I10&lt;=90, $C$10*0.2, I10&lt;=100, $C$10*0.1, I10&gt;100, Kriteriji_Bodovi!$C$10)</f>
        <v>3.2</v>
      </c>
    </row>
    <row r="11" spans="1:16" x14ac:dyDescent="0.25">
      <c r="A11" s="2" t="s">
        <v>18</v>
      </c>
      <c r="B11" s="1" t="s">
        <v>7</v>
      </c>
      <c r="C11" s="8">
        <f>Kriteriji_Bodovi!D11</f>
        <v>7</v>
      </c>
      <c r="D11" s="1" t="s">
        <v>8</v>
      </c>
      <c r="E11" s="22">
        <f t="shared" ca="1" si="1"/>
        <v>46</v>
      </c>
      <c r="F11" s="22">
        <f t="shared" ca="1" si="1"/>
        <v>110</v>
      </c>
      <c r="G11" s="22">
        <f t="shared" ca="1" si="1"/>
        <v>114</v>
      </c>
      <c r="H11" s="22">
        <f t="shared" ca="1" si="1"/>
        <v>101</v>
      </c>
      <c r="I11" s="22">
        <f t="shared" ca="1" si="1"/>
        <v>33</v>
      </c>
      <c r="J11" s="20" t="s">
        <v>9</v>
      </c>
      <c r="K11" s="10" cm="1">
        <f t="array" aca="1" ref="K11" ca="1">_xlfn.IFS(E11&lt;=10, $C$11*1, E11&lt;=20, $C$11*0.9, E11&lt;=30, $C$11*0.8, E11&lt;=40, $C$11*0.7, E11&lt;=50, $C$11*0.6, E11&lt;=60, $C$11*0.5, E11&lt;=70, $C$11*0.4, E11&lt;=80, $C$11*0.3, E11&lt;=90, $C$11*0.2, E11&lt;=100, $C$11*0.1, E11&gt;100, Kriteriji_Bodovi!$C$11)</f>
        <v>4.2</v>
      </c>
      <c r="L11" s="10" cm="1">
        <f t="array" aca="1" ref="L11" ca="1">_xlfn.IFS(F11&lt;=10, $C$11*1, F11&lt;=20, $C$11*0.9, F11&lt;=30, $C$11*0.8, F11&lt;=40, $C$11*0.7, F11&lt;=50, $C$11*0.6, F11&lt;=60, $C$11*0.5, F11&lt;=70, $C$11*0.4, F11&lt;=80, $C$11*0.3, F11&lt;=90, $C$11*0.2, F11&lt;=100, $C$11*0.1, F11&gt;100, Kriteriji_Bodovi!$C$11)</f>
        <v>1</v>
      </c>
      <c r="M11" s="10" cm="1">
        <f t="array" aca="1" ref="M11" ca="1">_xlfn.IFS(G11&lt;=10, $C$11*1, G11&lt;=20, $C$11*0.9, G11&lt;=30, $C$11*0.8, G11&lt;=40, $C$11*0.7, G11&lt;=50, $C$11*0.6, G11&lt;=60, $C$11*0.5, G11&lt;=70, $C$11*0.4, G11&lt;=80, $C$11*0.3, G11&lt;=90, $C$11*0.2, G11&lt;=100, $C$11*0.1, G11&gt;100, Kriteriji_Bodovi!$C$11)</f>
        <v>1</v>
      </c>
      <c r="N11" s="10" cm="1">
        <f t="array" aca="1" ref="N11" ca="1">_xlfn.IFS(H11&lt;=10, $C$11*1, H11&lt;=20, $C$11*0.9, H11&lt;=30, $C$11*0.8, H11&lt;=40, $C$11*0.7, H11&lt;=50, $C$11*0.6, H11&lt;=60, $C$11*0.5, H11&lt;=70, $C$11*0.4, H11&lt;=80, $C$11*0.3, H11&lt;=90, $C$11*0.2, H11&lt;=100, $C$11*0.1, H11&gt;100, Kriteriji_Bodovi!$C$11)</f>
        <v>1</v>
      </c>
      <c r="O11" s="10" cm="1">
        <f t="array" aca="1" ref="O11" ca="1">_xlfn.IFS(I11&lt;=10, $C$11*1, I11&lt;=20, $C$11*0.9, I11&lt;=30, $C$11*0.8, I11&lt;=40, $C$11*0.7, I11&lt;=50, $C$11*0.6, I11&lt;=60, $C$11*0.5, I11&lt;=70, $C$11*0.4, I11&lt;=80, $C$11*0.3, I11&lt;=90, $C$11*0.2, I11&lt;=100, $C$11*0.1, I11&gt;100, Kriteriji_Bodovi!$C$11)</f>
        <v>4.8999999999999995</v>
      </c>
    </row>
    <row r="12" spans="1:16" x14ac:dyDescent="0.25">
      <c r="A12" s="2" t="s">
        <v>19</v>
      </c>
      <c r="B12" s="1" t="s">
        <v>7</v>
      </c>
      <c r="C12" s="8">
        <f>Kriteriji_Bodovi!D12</f>
        <v>7</v>
      </c>
      <c r="D12" s="1" t="s">
        <v>8</v>
      </c>
      <c r="E12" s="22">
        <f t="shared" ca="1" si="1"/>
        <v>51</v>
      </c>
      <c r="F12" s="22">
        <f t="shared" ca="1" si="1"/>
        <v>58</v>
      </c>
      <c r="G12" s="22">
        <f t="shared" ca="1" si="1"/>
        <v>59</v>
      </c>
      <c r="H12" s="22">
        <f t="shared" ca="1" si="1"/>
        <v>64</v>
      </c>
      <c r="I12" s="22">
        <f t="shared" ca="1" si="1"/>
        <v>63</v>
      </c>
      <c r="J12" s="20" t="s">
        <v>9</v>
      </c>
      <c r="K12" s="10" cm="1">
        <f t="array" aca="1" ref="K12" ca="1">_xlfn.IFS(E12&lt;=10, $C$12*1, E12&lt;=20, $C$12*0.9, E12&lt;=30, $C$12*0.8, E12&lt;=40, $C$12*0.7, E12&lt;=50, $C$12*0.6, E12&lt;=60, $C$12*0.5, E12&lt;=70, $C$12*0.4, E12&lt;=80, $C$12*0.3, E12&lt;=90, $C$12*0.2, E12&lt;=100, $C$12*0.1, E12&gt;100, Kriteriji_Bodovi!$C$12)</f>
        <v>3.5</v>
      </c>
      <c r="L12" s="10" cm="1">
        <f t="array" aca="1" ref="L12" ca="1">_xlfn.IFS(F12&lt;=10, $C$12*1, F12&lt;=20, $C$12*0.9, F12&lt;=30, $C$12*0.8, F12&lt;=40, $C$12*0.7, F12&lt;=50, $C$12*0.6, F12&lt;=60, $C$12*0.5, F12&lt;=70, $C$12*0.4, F12&lt;=80, $C$12*0.3, F12&lt;=90, $C$12*0.2, F12&lt;=100, $C$12*0.1, F12&gt;100, Kriteriji_Bodovi!$C$12)</f>
        <v>3.5</v>
      </c>
      <c r="M12" s="10" cm="1">
        <f t="array" aca="1" ref="M12" ca="1">_xlfn.IFS(G12&lt;=10, $C$12*1, G12&lt;=20, $C$12*0.9, G12&lt;=30, $C$12*0.8, G12&lt;=40, $C$12*0.7, G12&lt;=50, $C$12*0.6, G12&lt;=60, $C$12*0.5, G12&lt;=70, $C$12*0.4, G12&lt;=80, $C$12*0.3, G12&lt;=90, $C$12*0.2, G12&lt;=100, $C$12*0.1, G12&gt;100, Kriteriji_Bodovi!$C$12)</f>
        <v>3.5</v>
      </c>
      <c r="N12" s="10" cm="1">
        <f t="array" aca="1" ref="N12" ca="1">_xlfn.IFS(H12&lt;=10, $C$12*1, H12&lt;=20, $C$12*0.9, H12&lt;=30, $C$12*0.8, H12&lt;=40, $C$12*0.7, H12&lt;=50, $C$12*0.6, H12&lt;=60, $C$12*0.5, H12&lt;=70, $C$12*0.4, H12&lt;=80, $C$12*0.3, H12&lt;=90, $C$12*0.2, H12&lt;=100, $C$12*0.1, H12&gt;100, Kriteriji_Bodovi!$C$12)</f>
        <v>2.8000000000000003</v>
      </c>
      <c r="O12" s="10" cm="1">
        <f t="array" aca="1" ref="O12" ca="1">_xlfn.IFS(I12&lt;=10, $C$12*1, I12&lt;=20, $C$12*0.9, I12&lt;=30, $C$12*0.8, I12&lt;=40, $C$12*0.7, I12&lt;=50, $C$12*0.6, I12&lt;=60, $C$12*0.5, I12&lt;=70, $C$12*0.4, I12&lt;=80, $C$12*0.3, I12&lt;=90, $C$12*0.2, I12&lt;=100, $C$12*0.1, I12&gt;100, Kriteriji_Bodovi!$C$12)</f>
        <v>2.8000000000000003</v>
      </c>
    </row>
    <row r="13" spans="1:16" x14ac:dyDescent="0.25">
      <c r="A13" s="2" t="s">
        <v>20</v>
      </c>
      <c r="B13" s="1" t="s">
        <v>7</v>
      </c>
      <c r="C13" s="8">
        <f>Kriteriji_Bodovi!D13</f>
        <v>3</v>
      </c>
      <c r="D13" s="1" t="s">
        <v>8</v>
      </c>
      <c r="E13" s="22">
        <f t="shared" ca="1" si="1"/>
        <v>76</v>
      </c>
      <c r="F13" s="22">
        <f t="shared" ca="1" si="1"/>
        <v>96</v>
      </c>
      <c r="G13" s="22">
        <f t="shared" ca="1" si="1"/>
        <v>61</v>
      </c>
      <c r="H13" s="22">
        <f t="shared" ca="1" si="1"/>
        <v>120</v>
      </c>
      <c r="I13" s="22">
        <f t="shared" ca="1" si="1"/>
        <v>86</v>
      </c>
      <c r="J13" s="20" t="s">
        <v>9</v>
      </c>
      <c r="K13" s="10" cm="1">
        <f t="array" aca="1" ref="K13" ca="1">_xlfn.IFS(E13&lt;=10, $C$13*1, E13&lt;=20, $C$13*0.9, E13&lt;=30, $C$13*0.8, E13&lt;=40, $C$13*0.7, E13&lt;=50, $C$13*0.6, E13&lt;=60, $C$13*0.5, E13&lt;=70, $C$13*0.4, E13&lt;=80, $C$13*0.3, E13&lt;=90, $C$13*0.2, E13&lt;=100, $C$13*0.1, E13&gt;100, Kriteriji_Bodovi!$C$13)</f>
        <v>0.89999999999999991</v>
      </c>
      <c r="L13" s="10" cm="1">
        <f t="array" aca="1" ref="L13" ca="1">_xlfn.IFS(F13&lt;=10, $C$13*1, F13&lt;=20, $C$13*0.9, F13&lt;=30, $C$13*0.8, F13&lt;=40, $C$13*0.7, F13&lt;=50, $C$13*0.6, F13&lt;=60, $C$13*0.5, F13&lt;=70, $C$13*0.4, F13&lt;=80, $C$13*0.3, F13&lt;=90, $C$13*0.2, F13&lt;=100, $C$13*0.1, F13&gt;100, Kriteriji_Bodovi!$C$13)</f>
        <v>0.30000000000000004</v>
      </c>
      <c r="M13" s="10" cm="1">
        <f t="array" aca="1" ref="M13" ca="1">_xlfn.IFS(G13&lt;=10, $C$13*1, G13&lt;=20, $C$13*0.9, G13&lt;=30, $C$13*0.8, G13&lt;=40, $C$13*0.7, G13&lt;=50, $C$13*0.6, G13&lt;=60, $C$13*0.5, G13&lt;=70, $C$13*0.4, G13&lt;=80, $C$13*0.3, G13&lt;=90, $C$13*0.2, G13&lt;=100, $C$13*0.1, G13&gt;100, Kriteriji_Bodovi!$C$13)</f>
        <v>1.2000000000000002</v>
      </c>
      <c r="N13" s="10" cm="1">
        <f t="array" aca="1" ref="N13" ca="1">_xlfn.IFS(H13&lt;=10, $C$13*1, H13&lt;=20, $C$13*0.9, H13&lt;=30, $C$13*0.8, H13&lt;=40, $C$13*0.7, H13&lt;=50, $C$13*0.6, H13&lt;=60, $C$13*0.5, H13&lt;=70, $C$13*0.4, H13&lt;=80, $C$13*0.3, H13&lt;=90, $C$13*0.2, H13&lt;=100, $C$13*0.1, H13&gt;100, Kriteriji_Bodovi!$C$13)</f>
        <v>1</v>
      </c>
      <c r="O13" s="10" cm="1">
        <f t="array" aca="1" ref="O13" ca="1">_xlfn.IFS(I13&lt;=10, $C$13*1, I13&lt;=20, $C$13*0.9, I13&lt;=30, $C$13*0.8, I13&lt;=40, $C$13*0.7, I13&lt;=50, $C$13*0.6, I13&lt;=60, $C$13*0.5, I13&lt;=70, $C$13*0.4, I13&lt;=80, $C$13*0.3, I13&lt;=90, $C$13*0.2, I13&lt;=100, $C$13*0.1, I13&gt;100, Kriteriji_Bodovi!$C$13)</f>
        <v>0.60000000000000009</v>
      </c>
    </row>
    <row r="14" spans="1:16" x14ac:dyDescent="0.25">
      <c r="A14" s="30" t="s">
        <v>21</v>
      </c>
      <c r="B14" s="31" t="s">
        <v>7</v>
      </c>
      <c r="C14" s="32">
        <f>Kriteriji_Bodovi!D14</f>
        <v>3</v>
      </c>
      <c r="D14" s="31" t="s">
        <v>8</v>
      </c>
      <c r="E14" s="33">
        <f t="shared" ca="1" si="1"/>
        <v>106</v>
      </c>
      <c r="F14" s="33">
        <f t="shared" ca="1" si="1"/>
        <v>46</v>
      </c>
      <c r="G14" s="33">
        <f t="shared" ca="1" si="1"/>
        <v>40</v>
      </c>
      <c r="H14" s="33">
        <f t="shared" ca="1" si="1"/>
        <v>119</v>
      </c>
      <c r="I14" s="33">
        <f t="shared" ca="1" si="1"/>
        <v>51</v>
      </c>
      <c r="J14" s="34" t="s">
        <v>9</v>
      </c>
      <c r="K14" s="35" cm="1">
        <f t="array" aca="1" ref="K14" ca="1">_xlfn.IFS(E14&lt;=10, $C$14*1, E14&lt;=20, $C$14*0.9, E14&lt;=30, $C$14*0.8, E14&lt;=40, $C$14*0.7, E14&lt;=50, $C$14*0.6, E14&lt;=60, $C$14*0.5, E14&lt;=70, $C$14*0.4, E14&lt;=80, $C$14*0.3, E14&lt;=90, $C$14*0.2, E14&lt;=100, $C$14*0.1, E14&gt;100, Kriteriji_Bodovi!$C$14)</f>
        <v>1</v>
      </c>
      <c r="L14" s="35" cm="1">
        <f t="array" aca="1" ref="L14" ca="1">_xlfn.IFS(F14&lt;=10, $C$14*1, F14&lt;=20, $C$14*0.9, F14&lt;=30, $C$14*0.8, F14&lt;=40, $C$14*0.7, F14&lt;=50, $C$14*0.6, F14&lt;=60, $C$14*0.5, F14&lt;=70, $C$14*0.4, F14&lt;=80, $C$14*0.3, F14&lt;=90, $C$14*0.2, F14&lt;=100, $C$14*0.1, F14&gt;100, Kriteriji_Bodovi!$C$14)</f>
        <v>1.7999999999999998</v>
      </c>
      <c r="M14" s="35" cm="1">
        <f t="array" aca="1" ref="M14" ca="1">_xlfn.IFS(G14&lt;=10, $C$14*1, G14&lt;=20, $C$14*0.9, G14&lt;=30, $C$14*0.8, G14&lt;=40, $C$14*0.7, G14&lt;=50, $C$14*0.6, G14&lt;=60, $C$14*0.5, G14&lt;=70, $C$14*0.4, G14&lt;=80, $C$14*0.3, G14&lt;=90, $C$14*0.2, G14&lt;=100, $C$14*0.1, G14&gt;100, Kriteriji_Bodovi!$C$14)</f>
        <v>2.0999999999999996</v>
      </c>
      <c r="N14" s="35" cm="1">
        <f t="array" aca="1" ref="N14" ca="1">_xlfn.IFS(H14&lt;=10, $C$14*1, H14&lt;=20, $C$14*0.9, H14&lt;=30, $C$14*0.8, H14&lt;=40, $C$14*0.7, H14&lt;=50, $C$14*0.6, H14&lt;=60, $C$14*0.5, H14&lt;=70, $C$14*0.4, H14&lt;=80, $C$14*0.3, H14&lt;=90, $C$14*0.2, H14&lt;=100, $C$14*0.1, H14&gt;100, Kriteriji_Bodovi!$C$14)</f>
        <v>1</v>
      </c>
      <c r="O14" s="35" cm="1">
        <f t="array" aca="1" ref="O14" ca="1">_xlfn.IFS(I14&lt;=10, $C$14*1, I14&lt;=20, $C$14*0.9, I14&lt;=30, $C$14*0.8, I14&lt;=40, $C$14*0.7, I14&lt;=50, $C$14*0.6, I14&lt;=60, $C$14*0.5, I14&lt;=70, $C$14*0.4, I14&lt;=80, $C$14*0.3, I14&lt;=90, $C$14*0.2, I14&lt;=100, $C$14*0.1, I14&gt;100, Kriteriji_Bodovi!$C$14)</f>
        <v>1.5</v>
      </c>
    </row>
    <row r="15" spans="1:16" x14ac:dyDescent="0.25">
      <c r="C15" s="9"/>
      <c r="J15" s="20"/>
    </row>
    <row r="16" spans="1:16" x14ac:dyDescent="0.25">
      <c r="C16" s="8"/>
      <c r="J16" s="20"/>
    </row>
    <row r="17" spans="1:15" x14ac:dyDescent="0.25">
      <c r="A17" s="15"/>
      <c r="B17" s="16" t="s">
        <v>22</v>
      </c>
      <c r="C17" s="17">
        <f>SUM(C2,C3,C4,C5,C6,C7,C8,C9,C10,C11,C12,C13,C14)</f>
        <v>100</v>
      </c>
      <c r="D17" s="18"/>
      <c r="E17" s="5"/>
      <c r="F17" s="5"/>
      <c r="G17" s="5"/>
      <c r="H17" s="5"/>
      <c r="I17" s="5"/>
      <c r="J17" s="21" t="s">
        <v>23</v>
      </c>
      <c r="K17" s="5">
        <f ca="1">SUM(K2:K14)</f>
        <v>46</v>
      </c>
      <c r="L17" s="5">
        <f t="shared" ref="L17:O17" ca="1" si="2">SUM(L2:L14)</f>
        <v>43.9</v>
      </c>
      <c r="M17" s="5">
        <f t="shared" ca="1" si="2"/>
        <v>51.6</v>
      </c>
      <c r="N17" s="5">
        <f t="shared" ca="1" si="2"/>
        <v>27.900000000000002</v>
      </c>
      <c r="O17" s="5">
        <f t="shared" ca="1" si="2"/>
        <v>49</v>
      </c>
    </row>
    <row r="18" spans="1:15" x14ac:dyDescent="0.25">
      <c r="C18" s="8"/>
      <c r="J18" s="20" t="s">
        <v>24</v>
      </c>
      <c r="K18" s="3">
        <f ca="1">RANK(K17, $K$17:$O$17)</f>
        <v>3</v>
      </c>
      <c r="L18" s="3">
        <f t="shared" ref="L18:O18" ca="1" si="3">RANK(L17, $K$17:$O$17)</f>
        <v>4</v>
      </c>
      <c r="M18" s="3">
        <f t="shared" ca="1" si="3"/>
        <v>1</v>
      </c>
      <c r="N18" s="3">
        <f t="shared" ca="1" si="3"/>
        <v>5</v>
      </c>
      <c r="O18" s="3">
        <f t="shared" ca="1" si="3"/>
        <v>2</v>
      </c>
    </row>
    <row r="19" spans="1:15" x14ac:dyDescent="0.25">
      <c r="C19" s="2"/>
    </row>
    <row r="20" spans="1:15" x14ac:dyDescent="0.25">
      <c r="C20" s="2"/>
    </row>
  </sheetData>
  <mergeCells count="1">
    <mergeCell ref="A1:C1"/>
  </mergeCells>
  <conditionalFormatting sqref="E17:I1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17:O1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21963-14AB-415E-A0B8-C359821486E6}">
  <dimension ref="A1:E15"/>
  <sheetViews>
    <sheetView zoomScale="145" zoomScaleNormal="145" workbookViewId="0">
      <selection activeCell="C2" sqref="C2"/>
    </sheetView>
  </sheetViews>
  <sheetFormatPr defaultRowHeight="18.75" customHeight="1" x14ac:dyDescent="0.25"/>
  <cols>
    <col min="1" max="1" width="9.140625" style="7"/>
    <col min="2" max="2" width="101.7109375" style="7" customWidth="1"/>
    <col min="3" max="3" width="9.140625" style="1"/>
  </cols>
  <sheetData>
    <row r="1" spans="1:5" ht="20.25" customHeight="1" x14ac:dyDescent="0.25">
      <c r="A1" s="13" t="s">
        <v>28</v>
      </c>
      <c r="B1" s="3" t="s">
        <v>29</v>
      </c>
      <c r="C1" s="3" t="s">
        <v>30</v>
      </c>
      <c r="D1" s="23" t="s">
        <v>7</v>
      </c>
    </row>
    <row r="2" spans="1:5" ht="18.75" customHeight="1" x14ac:dyDescent="0.25">
      <c r="A2" s="13">
        <v>1</v>
      </c>
      <c r="B2" s="4" t="s">
        <v>25</v>
      </c>
      <c r="C2" s="24">
        <v>0</v>
      </c>
      <c r="D2" s="3">
        <v>10</v>
      </c>
      <c r="E2" s="7"/>
    </row>
    <row r="3" spans="1:5" ht="18.75" customHeight="1" x14ac:dyDescent="0.25">
      <c r="A3" s="13">
        <v>2</v>
      </c>
      <c r="B3" s="28" t="s">
        <v>31</v>
      </c>
      <c r="C3" s="24">
        <v>1</v>
      </c>
      <c r="D3" s="3">
        <v>9</v>
      </c>
      <c r="E3" s="7"/>
    </row>
    <row r="4" spans="1:5" ht="18.75" customHeight="1" x14ac:dyDescent="0.25">
      <c r="A4" s="13">
        <v>3</v>
      </c>
      <c r="B4" s="28" t="s">
        <v>32</v>
      </c>
      <c r="C4" s="24">
        <v>1</v>
      </c>
      <c r="D4" s="3">
        <v>9</v>
      </c>
      <c r="E4" s="7"/>
    </row>
    <row r="5" spans="1:5" ht="18.75" customHeight="1" x14ac:dyDescent="0.25">
      <c r="A5" s="13">
        <v>4</v>
      </c>
      <c r="B5" s="28" t="s">
        <v>33</v>
      </c>
      <c r="C5" s="24">
        <v>1</v>
      </c>
      <c r="D5" s="3">
        <v>9</v>
      </c>
      <c r="E5" s="7"/>
    </row>
    <row r="6" spans="1:5" ht="18.75" customHeight="1" x14ac:dyDescent="0.25">
      <c r="A6" s="13">
        <v>5</v>
      </c>
      <c r="B6" s="28" t="s">
        <v>34</v>
      </c>
      <c r="C6" s="24">
        <v>1</v>
      </c>
      <c r="D6" s="3">
        <v>9</v>
      </c>
      <c r="E6" s="7"/>
    </row>
    <row r="7" spans="1:5" ht="18.75" customHeight="1" x14ac:dyDescent="0.25">
      <c r="A7" s="13">
        <v>6</v>
      </c>
      <c r="B7" s="28" t="s">
        <v>35</v>
      </c>
      <c r="C7" s="24">
        <v>0</v>
      </c>
      <c r="D7" s="3">
        <v>9</v>
      </c>
      <c r="E7" s="7" t="s">
        <v>26</v>
      </c>
    </row>
    <row r="8" spans="1:5" ht="18.75" customHeight="1" x14ac:dyDescent="0.25">
      <c r="A8" s="13">
        <v>7</v>
      </c>
      <c r="B8" s="28" t="s">
        <v>36</v>
      </c>
      <c r="C8" s="24">
        <v>0</v>
      </c>
      <c r="D8" s="3">
        <v>9</v>
      </c>
      <c r="E8" s="7" t="s">
        <v>26</v>
      </c>
    </row>
    <row r="9" spans="1:5" ht="18.75" customHeight="1" x14ac:dyDescent="0.25">
      <c r="A9" s="13">
        <v>8</v>
      </c>
      <c r="B9" s="28" t="s">
        <v>37</v>
      </c>
      <c r="C9" s="24">
        <v>1</v>
      </c>
      <c r="D9" s="3">
        <v>8</v>
      </c>
      <c r="E9" s="7"/>
    </row>
    <row r="10" spans="1:5" ht="18.75" customHeight="1" x14ac:dyDescent="0.25">
      <c r="A10" s="13">
        <v>9</v>
      </c>
      <c r="B10" s="28" t="s">
        <v>38</v>
      </c>
      <c r="C10" s="24">
        <v>1</v>
      </c>
      <c r="D10" s="3">
        <v>8</v>
      </c>
      <c r="E10" s="7"/>
    </row>
    <row r="11" spans="1:5" ht="18.75" customHeight="1" x14ac:dyDescent="0.25">
      <c r="A11" s="13">
        <v>10</v>
      </c>
      <c r="B11" s="28" t="s">
        <v>39</v>
      </c>
      <c r="C11" s="24">
        <v>1</v>
      </c>
      <c r="D11" s="3">
        <v>7</v>
      </c>
      <c r="E11" s="7"/>
    </row>
    <row r="12" spans="1:5" ht="18.75" customHeight="1" x14ac:dyDescent="0.25">
      <c r="A12" s="13">
        <v>11</v>
      </c>
      <c r="B12" s="28" t="s">
        <v>40</v>
      </c>
      <c r="C12" s="24">
        <v>1</v>
      </c>
      <c r="D12" s="3">
        <v>7</v>
      </c>
      <c r="E12" s="7"/>
    </row>
    <row r="13" spans="1:5" ht="18.75" customHeight="1" x14ac:dyDescent="0.25">
      <c r="A13" s="13">
        <v>12</v>
      </c>
      <c r="B13" s="4" t="s">
        <v>27</v>
      </c>
      <c r="C13" s="24">
        <v>1</v>
      </c>
      <c r="D13" s="3">
        <v>3</v>
      </c>
      <c r="E13" s="7"/>
    </row>
    <row r="14" spans="1:5" ht="18.75" customHeight="1" x14ac:dyDescent="0.25">
      <c r="A14" s="14">
        <v>13</v>
      </c>
      <c r="B14" s="29" t="s">
        <v>41</v>
      </c>
      <c r="C14" s="25">
        <v>1</v>
      </c>
      <c r="D14" s="5">
        <v>3</v>
      </c>
      <c r="E14" s="7"/>
    </row>
    <row r="15" spans="1:5" ht="18.75" customHeight="1" x14ac:dyDescent="0.25">
      <c r="A15" s="6"/>
      <c r="B15" s="6"/>
      <c r="C15" s="3">
        <f>SUM(C2:C14)</f>
        <v>10</v>
      </c>
      <c r="D15" s="3">
        <f>SUM(D2:D14)</f>
        <v>100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3CroCEE_Bodovanje</vt:lpstr>
      <vt:lpstr>Kriteriji_Bodovi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Marin Grubišić</dc:creator>
  <cp:keywords/>
  <dc:description/>
  <cp:lastModifiedBy>Marin Grubišić</cp:lastModifiedBy>
  <cp:revision/>
  <dcterms:created xsi:type="dcterms:W3CDTF">2024-12-13T09:46:53Z</dcterms:created>
  <dcterms:modified xsi:type="dcterms:W3CDTF">2025-01-17T16:31:44Z</dcterms:modified>
  <cp:category/>
  <cp:contentStatus/>
</cp:coreProperties>
</file>